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c8ecdf0718b50c/Documents/Accounts 25-26/"/>
    </mc:Choice>
  </mc:AlternateContent>
  <xr:revisionPtr revIDLastSave="67" documentId="8_{8EDB91D4-0167-4F8D-9781-B59D1A7E183F}" xr6:coauthVersionLast="47" xr6:coauthVersionMax="47" xr10:uidLastSave="{88B76F70-A778-4E73-8FE8-D06653AC2F42}"/>
  <bookViews>
    <workbookView xWindow="-108" yWindow="-108" windowWidth="23256" windowHeight="12456" tabRatio="500" xr2:uid="{00000000-000D-0000-FFFF-FFFF00000000}"/>
  </bookViews>
  <sheets>
    <sheet name="Payments" sheetId="1" r:id="rId1"/>
  </sheets>
  <definedNames>
    <definedName name="Excel_BuiltIn_Print_Area" localSheetId="0">NA()</definedName>
    <definedName name="Excel_BuiltIn_Sheet_Title" localSheetId="0">"Sheet1"</definedName>
    <definedName name="_xlnm.Print_Area" localSheetId="0">Payments!$A$1:$U$49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  <c r="D49" i="1" l="1"/>
  <c r="F49" i="1"/>
  <c r="G49" i="1" l="1"/>
  <c r="L39" i="1" l="1"/>
  <c r="U39" i="1" s="1"/>
  <c r="L38" i="1"/>
  <c r="U38" i="1" s="1"/>
  <c r="L29" i="1"/>
  <c r="K29" i="1"/>
  <c r="K49" i="1" s="1"/>
  <c r="L25" i="1"/>
  <c r="U25" i="1" s="1"/>
  <c r="L18" i="1"/>
  <c r="U18" i="1" s="1"/>
  <c r="L11" i="1"/>
  <c r="U11" i="1" s="1"/>
  <c r="M49" i="1"/>
  <c r="N49" i="1"/>
  <c r="O49" i="1"/>
  <c r="P49" i="1"/>
  <c r="Q49" i="1"/>
  <c r="R49" i="1"/>
  <c r="S49" i="1"/>
  <c r="T49" i="1"/>
  <c r="U36" i="1"/>
  <c r="U37" i="1"/>
  <c r="U40" i="1"/>
  <c r="U41" i="1"/>
  <c r="U42" i="1"/>
  <c r="U43" i="1"/>
  <c r="U44" i="1"/>
  <c r="U22" i="1"/>
  <c r="U23" i="1"/>
  <c r="U24" i="1"/>
  <c r="U26" i="1"/>
  <c r="U27" i="1"/>
  <c r="U28" i="1"/>
  <c r="U30" i="1"/>
  <c r="U31" i="1"/>
  <c r="U32" i="1"/>
  <c r="U33" i="1"/>
  <c r="U34" i="1"/>
  <c r="U35" i="1"/>
  <c r="U10" i="1"/>
  <c r="U12" i="1"/>
  <c r="U13" i="1"/>
  <c r="U14" i="1"/>
  <c r="U15" i="1"/>
  <c r="U16" i="1"/>
  <c r="U17" i="1"/>
  <c r="U19" i="1"/>
  <c r="U20" i="1"/>
  <c r="U21" i="1"/>
  <c r="U8" i="1"/>
  <c r="U9" i="1"/>
  <c r="U29" i="1" l="1"/>
  <c r="U49" i="1"/>
  <c r="A49" i="1" s="1"/>
  <c r="L49" i="1"/>
  <c r="C49" i="1"/>
  <c r="E49" i="1" l="1"/>
  <c r="B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2EF5CDDC-317E-4F17-9EF4-4B835A4DA804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Same figure as appears in 2022-23 Cashbook
</t>
        </r>
      </text>
    </comment>
    <comment ref="U4" authorId="0" shapeId="0" xr:uid="{E51E01D9-109B-49F5-BAB4-436C4D30F42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total due was 514.41 clerk paid 460.01
underpaid by £54.4 
</t>
        </r>
      </text>
    </comment>
    <comment ref="U7" authorId="0" shapeId="0" xr:uid="{F24B556D-F1D1-4E98-ABF7-507B1E252B4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total due was 514.41 clerk paid 460.01
underpaid by £54.4 
</t>
        </r>
      </text>
    </comment>
    <comment ref="J12" authorId="0" shapeId="0" xr:uid="{3C49327B-7F99-4628-88C9-034803CC30BB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Is this the same item which totals 600
</t>
        </r>
      </text>
    </comment>
  </commentList>
</comments>
</file>

<file path=xl/sharedStrings.xml><?xml version="1.0" encoding="utf-8"?>
<sst xmlns="http://schemas.openxmlformats.org/spreadsheetml/2006/main" count="179" uniqueCount="92">
  <si>
    <t xml:space="preserve"> </t>
  </si>
  <si>
    <t xml:space="preserve">  </t>
  </si>
  <si>
    <t>RECEIPTS</t>
  </si>
  <si>
    <t>Date</t>
  </si>
  <si>
    <t>Misc/Grants</t>
  </si>
  <si>
    <t>CHQ#</t>
  </si>
  <si>
    <t>Item</t>
  </si>
  <si>
    <t>Staff Costs</t>
  </si>
  <si>
    <t>Allotments</t>
  </si>
  <si>
    <t>Green</t>
  </si>
  <si>
    <t xml:space="preserve"> Mainten-ance</t>
  </si>
  <si>
    <t>Playing field</t>
  </si>
  <si>
    <t>Ins. Subs</t>
  </si>
  <si>
    <t>Election/audit</t>
  </si>
  <si>
    <t>Donation Misc</t>
  </si>
  <si>
    <t>VAT</t>
  </si>
  <si>
    <t>Totals</t>
  </si>
  <si>
    <t>NNDC</t>
  </si>
  <si>
    <t>/</t>
  </si>
  <si>
    <t>L Harper</t>
  </si>
  <si>
    <t>Salary/expenses</t>
  </si>
  <si>
    <t>B Griffin</t>
  </si>
  <si>
    <t>No Parking Signs</t>
  </si>
  <si>
    <t>J Wright</t>
  </si>
  <si>
    <t>Grass Cutting</t>
  </si>
  <si>
    <t>NALC</t>
  </si>
  <si>
    <t>Membership</t>
  </si>
  <si>
    <t>C Clark</t>
  </si>
  <si>
    <t>Bike Rack D Mcnally</t>
  </si>
  <si>
    <t>D McAnally</t>
  </si>
  <si>
    <t>Installation of Bike rack</t>
  </si>
  <si>
    <t>British Columbia Hall</t>
  </si>
  <si>
    <t>Hall rental</t>
  </si>
  <si>
    <t>Rospa</t>
  </si>
  <si>
    <t>Annual Inspection</t>
  </si>
  <si>
    <t>Dog Bins</t>
  </si>
  <si>
    <t>Zurich</t>
  </si>
  <si>
    <t>Insurance</t>
  </si>
  <si>
    <t>Post Fixings</t>
  </si>
  <si>
    <t>Posts for No parking</t>
  </si>
  <si>
    <t>Barclays</t>
  </si>
  <si>
    <t>Cancellation of cheque</t>
  </si>
  <si>
    <t>Community Heartbeat</t>
  </si>
  <si>
    <t xml:space="preserve">Defib </t>
  </si>
  <si>
    <t>Signs</t>
  </si>
  <si>
    <t>Void cheque</t>
  </si>
  <si>
    <t>ICO</t>
  </si>
  <si>
    <t>Data Protection</t>
  </si>
  <si>
    <t>Defib Battery</t>
  </si>
  <si>
    <t>McKnespiey</t>
  </si>
  <si>
    <t>Wilson</t>
  </si>
  <si>
    <t>NCC</t>
  </si>
  <si>
    <t>Playing Field Rent</t>
  </si>
  <si>
    <t>Allotment Rent</t>
  </si>
  <si>
    <t>Parochial Church</t>
  </si>
  <si>
    <t>Refurb Notice board</t>
  </si>
  <si>
    <t>Wright 24-25</t>
  </si>
  <si>
    <t>Wright 25-26</t>
  </si>
  <si>
    <t>M Harrod</t>
  </si>
  <si>
    <t>Football Nets</t>
  </si>
  <si>
    <t>Crockenden</t>
  </si>
  <si>
    <t>Golds</t>
  </si>
  <si>
    <t>Gray</t>
  </si>
  <si>
    <t>Gomer</t>
  </si>
  <si>
    <t>Harris</t>
  </si>
  <si>
    <t>McInally</t>
  </si>
  <si>
    <t>Actual Precept Received</t>
  </si>
  <si>
    <t>Actual receipts for allots</t>
  </si>
  <si>
    <t>Budgeted allotment receipts outstanding</t>
  </si>
  <si>
    <t>Opening Balance  Savings a/c</t>
  </si>
  <si>
    <t>PAYMENTS</t>
  </si>
  <si>
    <t>Jane Phelps</t>
  </si>
  <si>
    <t>National Allotment Society</t>
  </si>
  <si>
    <t>NPTS Training Courses</t>
  </si>
  <si>
    <t>Subscription</t>
  </si>
  <si>
    <t>Clerk training</t>
  </si>
  <si>
    <t>Current Account Balance as of April 1st 2025</t>
  </si>
  <si>
    <t>Total Expenditure</t>
  </si>
  <si>
    <t>Staff expenses</t>
  </si>
  <si>
    <t>Sum of bank balances</t>
  </si>
  <si>
    <t>Wells</t>
  </si>
  <si>
    <t>Myers</t>
  </si>
  <si>
    <t>Precept received</t>
  </si>
  <si>
    <t>Allots received</t>
  </si>
  <si>
    <t>Total expected income</t>
  </si>
  <si>
    <t>Total money received</t>
  </si>
  <si>
    <t>no longer tenant</t>
  </si>
  <si>
    <t xml:space="preserve"> Maint.</t>
  </si>
  <si>
    <t>Client</t>
  </si>
  <si>
    <t>Expected/ Budgeted income</t>
  </si>
  <si>
    <t>Supplier / payee</t>
  </si>
  <si>
    <t>Unpresented in 2024/25 cashbook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</si>
</sst>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"/>
    <numFmt numFmtId="165" formatCode="0.00;[Red]0.00"/>
    <numFmt numFmtId="166" formatCode="d\ mmm\ yy"/>
    <numFmt numFmtId="167" formatCode="d\-mmm\-yy"/>
    <numFmt numFmtId="168" formatCode="[$-809]dd\-mmm\-yy"/>
    <numFmt numFmtId="169" formatCode="#,##0.00_ ;\-#,##0.00\ "/>
  </numFmts>
  <fonts count="22">
    <font>
      <sz val="12"/>
      <name val="Arial"/>
      <family val="2"/>
      <charset val="1"/>
    </font>
    <font>
      <b/>
      <sz val="16"/>
      <name val="Arial"/>
      <family val="2"/>
      <charset val="1"/>
    </font>
    <font>
      <sz val="10"/>
      <color rgb="FF000000"/>
      <name val="Arial"/>
      <family val="2"/>
      <charset val="1"/>
    </font>
    <font>
      <b/>
      <u/>
      <sz val="16"/>
      <name val="Arial"/>
      <family val="2"/>
      <charset val="1"/>
    </font>
    <font>
      <i/>
      <sz val="10"/>
      <color rgb="FFFF3333"/>
      <name val="Arial"/>
      <family val="2"/>
      <charset val="1"/>
    </font>
    <font>
      <sz val="10"/>
      <color rgb="FFFF3333"/>
      <name val="Arial"/>
      <family val="2"/>
      <charset val="1"/>
    </font>
    <font>
      <b/>
      <u/>
      <sz val="18"/>
      <name val="Arial"/>
      <family val="2"/>
      <charset val="1"/>
    </font>
    <font>
      <sz val="12"/>
      <color rgb="FFFF000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i/>
      <sz val="12"/>
      <name val="Arial"/>
      <family val="2"/>
      <charset val="1"/>
    </font>
    <font>
      <sz val="10"/>
      <color rgb="FF000000"/>
      <name val="Sans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66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double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auto="1"/>
      </top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 style="thin">
        <color rgb="FF3C3C3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C3C3C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164" fontId="1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1" fontId="6" fillId="0" borderId="0" xfId="0" applyNumberFormat="1" applyFont="1"/>
    <xf numFmtId="3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4" xfId="0" applyNumberFormat="1" applyBorder="1"/>
    <xf numFmtId="166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4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39" fontId="0" fillId="0" borderId="4" xfId="0" applyNumberFormat="1" applyBorder="1"/>
    <xf numFmtId="2" fontId="0" fillId="0" borderId="4" xfId="0" applyNumberFormat="1" applyBorder="1"/>
    <xf numFmtId="2" fontId="0" fillId="0" borderId="3" xfId="0" applyNumberFormat="1" applyBorder="1"/>
    <xf numFmtId="166" fontId="0" fillId="0" borderId="4" xfId="0" applyNumberFormat="1" applyBorder="1"/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166" fontId="0" fillId="0" borderId="2" xfId="0" applyNumberFormat="1" applyBorder="1" applyAlignment="1" applyProtection="1">
      <alignment horizontal="center"/>
      <protection locked="0"/>
    </xf>
    <xf numFmtId="166" fontId="0" fillId="0" borderId="0" xfId="0" applyNumberFormat="1"/>
    <xf numFmtId="39" fontId="11" fillId="0" borderId="0" xfId="0" applyNumberFormat="1" applyFont="1"/>
    <xf numFmtId="0" fontId="10" fillId="0" borderId="3" xfId="0" applyFont="1" applyBorder="1"/>
    <xf numFmtId="168" fontId="0" fillId="0" borderId="3" xfId="0" applyNumberFormat="1" applyBorder="1" applyAlignment="1">
      <alignment horizontal="center"/>
    </xf>
    <xf numFmtId="164" fontId="0" fillId="0" borderId="4" xfId="0" applyNumberFormat="1" applyBorder="1"/>
    <xf numFmtId="0" fontId="12" fillId="0" borderId="5" xfId="0" applyFont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167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2" fillId="0" borderId="0" xfId="0" applyFont="1" applyAlignment="1">
      <alignment vertical="center" wrapText="1"/>
    </xf>
    <xf numFmtId="1" fontId="0" fillId="0" borderId="0" xfId="0" applyNumberFormat="1" applyAlignment="1">
      <alignment horizontal="center"/>
    </xf>
    <xf numFmtId="15" fontId="0" fillId="0" borderId="3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4" fontId="0" fillId="0" borderId="8" xfId="0" applyNumberFormat="1" applyBorder="1"/>
    <xf numFmtId="4" fontId="0" fillId="0" borderId="0" xfId="0" applyNumberFormat="1"/>
    <xf numFmtId="4" fontId="0" fillId="0" borderId="7" xfId="0" applyNumberFormat="1" applyBorder="1"/>
    <xf numFmtId="4" fontId="0" fillId="0" borderId="3" xfId="0" applyNumberFormat="1" applyBorder="1"/>
    <xf numFmtId="0" fontId="0" fillId="0" borderId="9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8" xfId="0" applyBorder="1"/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7" fillId="0" borderId="0" xfId="0" applyFont="1"/>
    <xf numFmtId="0" fontId="12" fillId="0" borderId="3" xfId="0" applyFont="1" applyBorder="1"/>
    <xf numFmtId="39" fontId="0" fillId="0" borderId="6" xfId="0" applyNumberFormat="1" applyBorder="1"/>
    <xf numFmtId="39" fontId="0" fillId="0" borderId="7" xfId="0" applyNumberFormat="1" applyBorder="1"/>
    <xf numFmtId="4" fontId="0" fillId="4" borderId="4" xfId="0" applyNumberFormat="1" applyFill="1" applyBorder="1"/>
    <xf numFmtId="2" fontId="0" fillId="4" borderId="4" xfId="0" applyNumberFormat="1" applyFill="1" applyBorder="1"/>
    <xf numFmtId="2" fontId="0" fillId="4" borderId="3" xfId="0" applyNumberFormat="1" applyFill="1" applyBorder="1"/>
    <xf numFmtId="165" fontId="9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165" fontId="9" fillId="0" borderId="14" xfId="0" applyNumberFormat="1" applyFont="1" applyBorder="1" applyAlignment="1">
      <alignment horizontal="center" vertical="center" wrapText="1"/>
    </xf>
    <xf numFmtId="39" fontId="0" fillId="0" borderId="10" xfId="0" applyNumberFormat="1" applyBorder="1"/>
    <xf numFmtId="39" fontId="0" fillId="0" borderId="1" xfId="0" applyNumberFormat="1" applyBorder="1"/>
    <xf numFmtId="39" fontId="0" fillId="0" borderId="3" xfId="0" applyNumberFormat="1" applyBorder="1"/>
    <xf numFmtId="39" fontId="0" fillId="8" borderId="3" xfId="0" applyNumberFormat="1" applyFill="1" applyBorder="1"/>
    <xf numFmtId="39" fontId="0" fillId="9" borderId="7" xfId="0" applyNumberFormat="1" applyFill="1" applyBorder="1"/>
    <xf numFmtId="39" fontId="0" fillId="9" borderId="3" xfId="0" applyNumberFormat="1" applyFill="1" applyBorder="1"/>
    <xf numFmtId="0" fontId="21" fillId="0" borderId="0" xfId="0" applyFont="1"/>
    <xf numFmtId="4" fontId="0" fillId="0" borderId="16" xfId="0" applyNumberFormat="1" applyBorder="1"/>
    <xf numFmtId="4" fontId="0" fillId="7" borderId="3" xfId="0" applyNumberFormat="1" applyFill="1" applyBorder="1"/>
    <xf numFmtId="166" fontId="0" fillId="0" borderId="7" xfId="0" applyNumberFormat="1" applyBorder="1"/>
    <xf numFmtId="4" fontId="0" fillId="0" borderId="6" xfId="0" applyNumberFormat="1" applyBorder="1"/>
    <xf numFmtId="4" fontId="0" fillId="0" borderId="8" xfId="0" applyNumberFormat="1" applyBorder="1" applyAlignment="1">
      <alignment horizontal="left"/>
    </xf>
    <xf numFmtId="4" fontId="0" fillId="0" borderId="16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6" borderId="4" xfId="0" applyNumberFormat="1" applyFill="1" applyBorder="1"/>
    <xf numFmtId="4" fontId="0" fillId="10" borderId="4" xfId="0" applyNumberFormat="1" applyFill="1" applyBorder="1"/>
    <xf numFmtId="2" fontId="0" fillId="10" borderId="3" xfId="0" applyNumberFormat="1" applyFill="1" applyBorder="1"/>
    <xf numFmtId="4" fontId="0" fillId="11" borderId="4" xfId="0" applyNumberFormat="1" applyFill="1" applyBorder="1"/>
    <xf numFmtId="4" fontId="0" fillId="5" borderId="4" xfId="0" applyNumberFormat="1" applyFill="1" applyBorder="1"/>
    <xf numFmtId="4" fontId="0" fillId="5" borderId="8" xfId="0" applyNumberFormat="1" applyFill="1" applyBorder="1"/>
    <xf numFmtId="4" fontId="0" fillId="0" borderId="4" xfId="0" applyNumberFormat="1" applyBorder="1" applyAlignment="1">
      <alignment horizontal="center" wrapText="1"/>
    </xf>
    <xf numFmtId="39" fontId="0" fillId="0" borderId="11" xfId="0" applyNumberFormat="1" applyBorder="1"/>
    <xf numFmtId="39" fontId="0" fillId="0" borderId="9" xfId="0" applyNumberFormat="1" applyBorder="1"/>
    <xf numFmtId="39" fontId="0" fillId="0" borderId="8" xfId="0" applyNumberFormat="1" applyBorder="1"/>
    <xf numFmtId="39" fontId="0" fillId="8" borderId="11" xfId="0" applyNumberFormat="1" applyFill="1" applyBorder="1"/>
    <xf numFmtId="2" fontId="17" fillId="7" borderId="3" xfId="0" applyNumberFormat="1" applyFont="1" applyFill="1" applyBorder="1" applyAlignment="1">
      <alignment horizontal="center"/>
    </xf>
    <xf numFmtId="164" fontId="0" fillId="0" borderId="8" xfId="0" applyNumberFormat="1" applyBorder="1"/>
    <xf numFmtId="4" fontId="0" fillId="0" borderId="8" xfId="0" applyNumberFormat="1" applyBorder="1" applyAlignment="1">
      <alignment horizontal="center"/>
    </xf>
    <xf numFmtId="4" fontId="0" fillId="0" borderId="10" xfId="0" applyNumberFormat="1" applyBorder="1"/>
    <xf numFmtId="4" fontId="0" fillId="0" borderId="11" xfId="0" applyNumberFormat="1" applyBorder="1"/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6" fontId="8" fillId="0" borderId="0" xfId="0" applyNumberFormat="1" applyFont="1" applyAlignment="1">
      <alignment horizontal="center" vertical="top"/>
    </xf>
    <xf numFmtId="0" fontId="0" fillId="0" borderId="15" xfId="0" applyBorder="1"/>
    <xf numFmtId="2" fontId="9" fillId="0" borderId="12" xfId="0" applyNumberFormat="1" applyFont="1" applyBorder="1" applyAlignment="1">
      <alignment horizontal="center" vertical="center" wrapText="1"/>
    </xf>
    <xf numFmtId="167" fontId="9" fillId="0" borderId="17" xfId="0" applyNumberFormat="1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164" fontId="9" fillId="7" borderId="3" xfId="0" applyNumberFormat="1" applyFont="1" applyFill="1" applyBorder="1" applyAlignment="1">
      <alignment horizontal="center" vertical="center" wrapText="1"/>
    </xf>
    <xf numFmtId="168" fontId="0" fillId="0" borderId="18" xfId="0" applyNumberFormat="1" applyBorder="1" applyAlignment="1">
      <alignment horizontal="center"/>
    </xf>
    <xf numFmtId="0" fontId="17" fillId="11" borderId="3" xfId="0" applyFont="1" applyFill="1" applyBorder="1"/>
    <xf numFmtId="165" fontId="16" fillId="11" borderId="3" xfId="0" applyNumberFormat="1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2" fontId="16" fillId="11" borderId="3" xfId="0" applyNumberFormat="1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164" fontId="16" fillId="11" borderId="3" xfId="0" applyNumberFormat="1" applyFont="1" applyFill="1" applyBorder="1" applyAlignment="1">
      <alignment horizontal="center" vertical="center"/>
    </xf>
    <xf numFmtId="4" fontId="16" fillId="11" borderId="3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/>
    </xf>
    <xf numFmtId="4" fontId="17" fillId="3" borderId="3" xfId="0" applyNumberFormat="1" applyFont="1" applyFill="1" applyBorder="1" applyAlignment="1">
      <alignment horizontal="center"/>
    </xf>
    <xf numFmtId="4" fontId="17" fillId="2" borderId="3" xfId="0" applyNumberFormat="1" applyFont="1" applyFill="1" applyBorder="1" applyAlignment="1">
      <alignment horizontal="center"/>
    </xf>
    <xf numFmtId="4" fontId="17" fillId="6" borderId="3" xfId="0" applyNumberFormat="1" applyFont="1" applyFill="1" applyBorder="1" applyAlignment="1">
      <alignment horizontal="center"/>
    </xf>
    <xf numFmtId="4" fontId="17" fillId="4" borderId="3" xfId="0" applyNumberFormat="1" applyFont="1" applyFill="1" applyBorder="1" applyAlignment="1">
      <alignment horizontal="center" wrapText="1"/>
    </xf>
    <xf numFmtId="0" fontId="12" fillId="0" borderId="11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39" fontId="0" fillId="0" borderId="0" xfId="0" applyNumberFormat="1"/>
    <xf numFmtId="0" fontId="13" fillId="0" borderId="4" xfId="0" applyFont="1" applyBorder="1"/>
    <xf numFmtId="167" fontId="9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0" fillId="9" borderId="4" xfId="0" applyFill="1" applyBorder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0066"/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7"/>
  <sheetViews>
    <sheetView tabSelected="1" topLeftCell="E36" zoomScale="74" zoomScaleNormal="66" workbookViewId="0">
      <selection activeCell="N55" sqref="N55"/>
    </sheetView>
  </sheetViews>
  <sheetFormatPr defaultColWidth="5" defaultRowHeight="15"/>
  <cols>
    <col min="1" max="1" width="14.77734375" bestFit="1" customWidth="1"/>
    <col min="2" max="2" width="17.21875" bestFit="1" customWidth="1"/>
    <col min="3" max="3" width="9.21875" customWidth="1"/>
    <col min="4" max="4" width="11" customWidth="1"/>
    <col min="5" max="5" width="11.77734375" customWidth="1"/>
    <col min="6" max="6" width="8.88671875" bestFit="1" customWidth="1"/>
    <col min="7" max="7" width="19.5546875" style="12" customWidth="1"/>
    <col min="8" max="8" width="22.5546875" bestFit="1" customWidth="1"/>
    <col min="9" max="9" width="4.77734375" style="12" bestFit="1" customWidth="1"/>
    <col min="10" max="10" width="33.77734375" customWidth="1"/>
    <col min="11" max="11" width="9.44140625" bestFit="1" customWidth="1"/>
    <col min="12" max="12" width="9.21875" customWidth="1"/>
    <col min="13" max="13" width="9.77734375" customWidth="1"/>
    <col min="14" max="15" width="7.88671875" bestFit="1" customWidth="1"/>
    <col min="16" max="16" width="6.88671875" customWidth="1"/>
    <col min="17" max="17" width="7.88671875" bestFit="1" customWidth="1"/>
    <col min="18" max="19" width="7.77734375" customWidth="1"/>
    <col min="20" max="20" width="4.33203125" bestFit="1" customWidth="1"/>
    <col min="21" max="21" width="8.88671875" bestFit="1" customWidth="1"/>
    <col min="22" max="22" width="29.21875" bestFit="1" customWidth="1"/>
    <col min="23" max="23" width="1.44140625" bestFit="1" customWidth="1"/>
    <col min="41" max="41" width="1.44140625" bestFit="1" customWidth="1"/>
  </cols>
  <sheetData>
    <row r="1" spans="1:22" ht="31.15" customHeight="1">
      <c r="A1" s="1"/>
      <c r="C1" t="s">
        <v>0</v>
      </c>
      <c r="D1" s="2"/>
      <c r="E1" s="100"/>
      <c r="G1"/>
      <c r="H1" s="44">
        <f>D3+F3-U4-U5-U6</f>
        <v>8898.85</v>
      </c>
      <c r="I1" s="40"/>
      <c r="J1" s="3"/>
      <c r="K1" s="4" t="s">
        <v>1</v>
      </c>
      <c r="L1" s="4"/>
      <c r="M1" s="4" t="s">
        <v>0</v>
      </c>
      <c r="N1" s="4" t="s">
        <v>0</v>
      </c>
      <c r="O1" s="4" t="s">
        <v>1</v>
      </c>
      <c r="P1" s="4" t="s">
        <v>0</v>
      </c>
      <c r="Q1" s="4" t="s">
        <v>0</v>
      </c>
      <c r="R1" s="4" t="s">
        <v>0</v>
      </c>
      <c r="S1" s="4" t="s">
        <v>0</v>
      </c>
      <c r="T1" s="4" t="s">
        <v>0</v>
      </c>
      <c r="U1" s="39" t="s">
        <v>0</v>
      </c>
    </row>
    <row r="2" spans="1:22" ht="54.6" customHeight="1">
      <c r="A2" s="5" t="s">
        <v>2</v>
      </c>
      <c r="B2" s="6"/>
      <c r="C2" s="7"/>
      <c r="D2" s="8"/>
      <c r="E2" s="8"/>
      <c r="F2" s="9"/>
      <c r="I2" s="40"/>
      <c r="J2" s="10" t="s">
        <v>70</v>
      </c>
      <c r="K2" s="11"/>
      <c r="L2" s="11"/>
      <c r="M2" s="11"/>
      <c r="N2" s="11"/>
      <c r="O2" s="98"/>
      <c r="P2" s="98"/>
      <c r="Q2" s="98"/>
      <c r="R2" s="98"/>
      <c r="S2" s="99"/>
    </row>
    <row r="3" spans="1:22" ht="36">
      <c r="A3" s="101"/>
      <c r="B3" s="102"/>
      <c r="C3" s="105" t="s">
        <v>69</v>
      </c>
      <c r="D3" s="76">
        <v>4787.33</v>
      </c>
      <c r="E3" s="106" t="s">
        <v>76</v>
      </c>
      <c r="F3" s="76">
        <v>6608.91</v>
      </c>
      <c r="G3" s="52" t="s">
        <v>3</v>
      </c>
      <c r="H3" s="53" t="s">
        <v>90</v>
      </c>
      <c r="I3" s="54" t="s">
        <v>5</v>
      </c>
      <c r="J3" s="54" t="s">
        <v>6</v>
      </c>
      <c r="K3" s="65" t="s">
        <v>7</v>
      </c>
      <c r="L3" s="55" t="s">
        <v>78</v>
      </c>
      <c r="M3" s="67" t="s">
        <v>8</v>
      </c>
      <c r="N3" s="55" t="s">
        <v>9</v>
      </c>
      <c r="O3" s="56" t="s">
        <v>10</v>
      </c>
      <c r="P3" s="53" t="s">
        <v>11</v>
      </c>
      <c r="Q3" s="55" t="s">
        <v>12</v>
      </c>
      <c r="R3" s="51" t="s">
        <v>13</v>
      </c>
      <c r="S3" s="53" t="s">
        <v>14</v>
      </c>
      <c r="T3" s="50" t="s">
        <v>15</v>
      </c>
      <c r="U3" s="57" t="s">
        <v>16</v>
      </c>
    </row>
    <row r="4" spans="1:22" ht="37.15" customHeight="1">
      <c r="A4" s="50" t="s">
        <v>3</v>
      </c>
      <c r="B4" s="104" t="s">
        <v>88</v>
      </c>
      <c r="C4" s="53" t="s">
        <v>82</v>
      </c>
      <c r="D4" s="51" t="s">
        <v>83</v>
      </c>
      <c r="E4" s="103" t="s">
        <v>4</v>
      </c>
      <c r="F4" s="103" t="s">
        <v>89</v>
      </c>
      <c r="G4" s="17">
        <v>45750</v>
      </c>
      <c r="H4" s="18" t="s">
        <v>19</v>
      </c>
      <c r="I4" s="16">
        <v>931</v>
      </c>
      <c r="J4" s="130" t="s">
        <v>91</v>
      </c>
      <c r="K4" s="61"/>
      <c r="L4" s="70"/>
      <c r="M4" s="60"/>
      <c r="N4" s="22"/>
      <c r="O4" s="22"/>
      <c r="P4" s="22"/>
      <c r="Q4" s="22"/>
      <c r="R4" s="22"/>
      <c r="S4" s="22"/>
      <c r="T4" s="22"/>
      <c r="U4" s="73">
        <v>277</v>
      </c>
      <c r="V4" s="58"/>
    </row>
    <row r="5" spans="1:22" ht="37.15" customHeight="1">
      <c r="A5" s="50"/>
      <c r="B5" s="127"/>
      <c r="C5" s="128"/>
      <c r="D5" s="129"/>
      <c r="E5" s="129"/>
      <c r="F5" s="129"/>
      <c r="G5" s="17"/>
      <c r="H5" s="18"/>
      <c r="I5" s="16">
        <v>934</v>
      </c>
      <c r="J5" s="130" t="s">
        <v>91</v>
      </c>
      <c r="K5" s="61"/>
      <c r="L5" s="70"/>
      <c r="M5" s="60"/>
      <c r="N5" s="22"/>
      <c r="O5" s="22"/>
      <c r="P5" s="22"/>
      <c r="Q5" s="22"/>
      <c r="R5" s="22"/>
      <c r="S5" s="22"/>
      <c r="T5" s="22"/>
      <c r="U5" s="73">
        <v>1500</v>
      </c>
      <c r="V5" s="58"/>
    </row>
    <row r="6" spans="1:22" ht="37.15" customHeight="1">
      <c r="A6" s="50"/>
      <c r="B6" s="127"/>
      <c r="C6" s="128"/>
      <c r="D6" s="129"/>
      <c r="E6" s="129"/>
      <c r="F6" s="129"/>
      <c r="G6" s="17"/>
      <c r="H6" s="18"/>
      <c r="I6" s="16">
        <v>935</v>
      </c>
      <c r="J6" s="130" t="s">
        <v>91</v>
      </c>
      <c r="K6" s="61"/>
      <c r="L6" s="70"/>
      <c r="M6" s="60"/>
      <c r="N6" s="22"/>
      <c r="O6" s="22"/>
      <c r="P6" s="22"/>
      <c r="Q6" s="22"/>
      <c r="R6" s="22"/>
      <c r="S6" s="22"/>
      <c r="T6" s="22"/>
      <c r="U6" s="73">
        <v>720.39</v>
      </c>
      <c r="V6" s="58"/>
    </row>
    <row r="7" spans="1:22" ht="37.15" customHeight="1">
      <c r="A7" s="50"/>
      <c r="B7" s="127"/>
      <c r="C7" s="128"/>
      <c r="D7" s="129"/>
      <c r="E7" s="129"/>
      <c r="F7" s="129"/>
      <c r="G7" s="17"/>
      <c r="H7" s="18"/>
      <c r="I7" s="16">
        <v>936</v>
      </c>
      <c r="J7" s="15" t="s">
        <v>20</v>
      </c>
      <c r="K7" s="72">
        <v>431.04</v>
      </c>
      <c r="L7" s="73">
        <v>28.97</v>
      </c>
      <c r="M7" s="60"/>
      <c r="N7" s="22"/>
      <c r="O7" s="22"/>
      <c r="P7" s="22"/>
      <c r="Q7" s="22"/>
      <c r="R7" s="22"/>
      <c r="S7" s="22"/>
      <c r="T7" s="22" t="s">
        <v>0</v>
      </c>
      <c r="U7" s="73">
        <v>460.01</v>
      </c>
      <c r="V7" s="58"/>
    </row>
    <row r="8" spans="1:22" ht="27" customHeight="1">
      <c r="A8" s="17">
        <v>45777</v>
      </c>
      <c r="B8" s="36" t="s">
        <v>17</v>
      </c>
      <c r="C8" s="85">
        <v>4872</v>
      </c>
      <c r="D8" s="21"/>
      <c r="E8" s="13"/>
      <c r="F8" s="62">
        <v>4872</v>
      </c>
      <c r="G8" s="17">
        <v>45779</v>
      </c>
      <c r="H8" s="18" t="s">
        <v>21</v>
      </c>
      <c r="I8" s="16">
        <v>937</v>
      </c>
      <c r="J8" s="15" t="s">
        <v>22</v>
      </c>
      <c r="K8" s="61"/>
      <c r="L8" s="70"/>
      <c r="M8" s="60"/>
      <c r="N8" s="22">
        <v>120.67</v>
      </c>
      <c r="O8" s="22"/>
      <c r="P8" s="22"/>
      <c r="Q8" s="22"/>
      <c r="R8" s="22"/>
      <c r="S8" s="22"/>
      <c r="T8" s="22"/>
      <c r="U8" s="71">
        <f t="shared" ref="U8:U44" si="0">SUM(K8:T8)</f>
        <v>120.67</v>
      </c>
      <c r="V8" s="58"/>
    </row>
    <row r="9" spans="1:22" ht="27" customHeight="1">
      <c r="A9" s="17">
        <v>45901</v>
      </c>
      <c r="B9" s="36" t="s">
        <v>17</v>
      </c>
      <c r="C9" s="85">
        <v>4872</v>
      </c>
      <c r="D9" s="13"/>
      <c r="E9" s="13" t="s">
        <v>0</v>
      </c>
      <c r="F9" s="62">
        <v>4872</v>
      </c>
      <c r="G9" s="14">
        <v>45762</v>
      </c>
      <c r="H9" s="18" t="s">
        <v>23</v>
      </c>
      <c r="I9" s="16">
        <v>938</v>
      </c>
      <c r="J9" s="15" t="s">
        <v>24</v>
      </c>
      <c r="K9" s="61"/>
      <c r="L9" s="70"/>
      <c r="M9" s="60" t="s">
        <v>0</v>
      </c>
      <c r="N9" s="22">
        <v>360</v>
      </c>
      <c r="O9" s="22"/>
      <c r="P9" s="22">
        <v>150</v>
      </c>
      <c r="Q9" s="22"/>
      <c r="R9" s="22"/>
      <c r="S9" s="22"/>
      <c r="T9" s="22"/>
      <c r="U9" s="71">
        <f t="shared" si="0"/>
        <v>510</v>
      </c>
      <c r="V9" s="58"/>
    </row>
    <row r="10" spans="1:22" ht="27" customHeight="1">
      <c r="A10" s="17">
        <v>45957</v>
      </c>
      <c r="B10" s="36" t="s">
        <v>49</v>
      </c>
      <c r="C10" s="13"/>
      <c r="D10" s="83">
        <v>235</v>
      </c>
      <c r="E10" s="13"/>
      <c r="F10" s="63">
        <v>235</v>
      </c>
      <c r="G10" s="14">
        <v>45791</v>
      </c>
      <c r="H10" s="18" t="s">
        <v>25</v>
      </c>
      <c r="I10" s="16">
        <v>939</v>
      </c>
      <c r="J10" s="15" t="s">
        <v>26</v>
      </c>
      <c r="K10" s="61"/>
      <c r="L10" s="70"/>
      <c r="M10" s="60"/>
      <c r="N10" s="22"/>
      <c r="O10" s="22"/>
      <c r="P10" s="22"/>
      <c r="Q10" s="22">
        <v>105.27</v>
      </c>
      <c r="R10" s="22"/>
      <c r="S10" s="22"/>
      <c r="T10" s="22"/>
      <c r="U10" s="71">
        <f t="shared" si="0"/>
        <v>105.27</v>
      </c>
      <c r="V10" s="74"/>
    </row>
    <row r="11" spans="1:22" ht="27" customHeight="1">
      <c r="A11" s="17">
        <v>45957</v>
      </c>
      <c r="B11" s="36" t="s">
        <v>50</v>
      </c>
      <c r="C11" s="13"/>
      <c r="D11" s="83">
        <v>66</v>
      </c>
      <c r="E11" s="13"/>
      <c r="F11" s="63">
        <v>66</v>
      </c>
      <c r="G11" s="14">
        <v>45806</v>
      </c>
      <c r="H11" s="18" t="s">
        <v>19</v>
      </c>
      <c r="I11" s="16">
        <v>940</v>
      </c>
      <c r="J11" s="15" t="s">
        <v>20</v>
      </c>
      <c r="K11" s="61">
        <v>222.56</v>
      </c>
      <c r="L11" s="70">
        <f>20+7.2+14.99</f>
        <v>42.19</v>
      </c>
      <c r="M11" s="60" t="s">
        <v>0</v>
      </c>
      <c r="N11" s="22"/>
      <c r="O11" s="22"/>
      <c r="P11" s="22"/>
      <c r="Q11" s="22"/>
      <c r="R11" s="22"/>
      <c r="S11" s="22"/>
      <c r="T11" s="22"/>
      <c r="U11" s="71">
        <f t="shared" si="0"/>
        <v>264.75</v>
      </c>
    </row>
    <row r="12" spans="1:22" ht="27" customHeight="1">
      <c r="A12" s="17">
        <v>45951</v>
      </c>
      <c r="B12" s="36" t="s">
        <v>56</v>
      </c>
      <c r="C12" s="13"/>
      <c r="D12" s="83">
        <v>75</v>
      </c>
      <c r="E12" s="13" t="s">
        <v>0</v>
      </c>
      <c r="F12" s="63">
        <v>75</v>
      </c>
      <c r="G12" s="14">
        <v>45845</v>
      </c>
      <c r="H12" s="18" t="s">
        <v>27</v>
      </c>
      <c r="I12" s="16">
        <v>969</v>
      </c>
      <c r="J12" s="126" t="s">
        <v>28</v>
      </c>
      <c r="K12" s="61"/>
      <c r="L12" s="70"/>
      <c r="M12" s="60"/>
      <c r="N12" s="22">
        <v>600</v>
      </c>
      <c r="O12" s="22"/>
      <c r="P12" s="22"/>
      <c r="Q12" s="22"/>
      <c r="R12" s="22"/>
      <c r="S12" s="22"/>
      <c r="T12" s="22"/>
      <c r="U12" s="71">
        <f t="shared" si="0"/>
        <v>600</v>
      </c>
    </row>
    <row r="13" spans="1:22" ht="27" customHeight="1">
      <c r="A13" s="17">
        <v>45951</v>
      </c>
      <c r="B13" s="36" t="s">
        <v>57</v>
      </c>
      <c r="C13" s="13"/>
      <c r="D13" s="83">
        <v>75</v>
      </c>
      <c r="E13" s="13"/>
      <c r="F13" s="63">
        <v>75</v>
      </c>
      <c r="G13" s="14">
        <v>45849</v>
      </c>
      <c r="H13" s="18" t="s">
        <v>29</v>
      </c>
      <c r="I13" s="16"/>
      <c r="J13" s="15" t="s">
        <v>30</v>
      </c>
      <c r="K13" s="61"/>
      <c r="L13" s="70"/>
      <c r="M13" s="60"/>
      <c r="N13" s="22"/>
      <c r="O13" s="22"/>
      <c r="P13" s="22"/>
      <c r="Q13" s="22"/>
      <c r="R13" s="22"/>
      <c r="S13" s="22"/>
      <c r="T13" s="22"/>
      <c r="U13" s="71">
        <f t="shared" si="0"/>
        <v>0</v>
      </c>
    </row>
    <row r="14" spans="1:22" ht="27" customHeight="1">
      <c r="A14" s="17">
        <v>45992</v>
      </c>
      <c r="B14" s="36" t="s">
        <v>60</v>
      </c>
      <c r="C14" s="13"/>
      <c r="D14" s="83">
        <v>50</v>
      </c>
      <c r="E14" s="13" t="s">
        <v>0</v>
      </c>
      <c r="F14" s="63">
        <v>50</v>
      </c>
      <c r="G14" s="14">
        <v>45834</v>
      </c>
      <c r="H14" s="18" t="s">
        <v>31</v>
      </c>
      <c r="I14" s="16">
        <v>970</v>
      </c>
      <c r="J14" s="15" t="s">
        <v>32</v>
      </c>
      <c r="K14" s="61"/>
      <c r="L14" s="70"/>
      <c r="M14" s="60"/>
      <c r="N14" s="22"/>
      <c r="O14" s="22"/>
      <c r="P14" s="22"/>
      <c r="Q14" s="22">
        <v>90</v>
      </c>
      <c r="R14" s="22"/>
      <c r="S14" s="22"/>
      <c r="T14" s="22"/>
      <c r="U14" s="71">
        <f t="shared" si="0"/>
        <v>90</v>
      </c>
    </row>
    <row r="15" spans="1:22" ht="27" customHeight="1">
      <c r="A15" s="17">
        <v>45992</v>
      </c>
      <c r="B15" s="36" t="s">
        <v>61</v>
      </c>
      <c r="C15" s="18"/>
      <c r="D15" s="84">
        <v>20</v>
      </c>
      <c r="E15" s="24"/>
      <c r="F15" s="64">
        <v>20</v>
      </c>
      <c r="G15" s="14">
        <v>45838</v>
      </c>
      <c r="H15" s="18" t="s">
        <v>33</v>
      </c>
      <c r="I15" s="16">
        <v>971</v>
      </c>
      <c r="J15" s="15" t="s">
        <v>34</v>
      </c>
      <c r="K15" s="61"/>
      <c r="L15" s="70"/>
      <c r="M15" s="60"/>
      <c r="N15" s="22"/>
      <c r="O15" s="22"/>
      <c r="P15" s="22">
        <v>96</v>
      </c>
      <c r="Q15" s="22"/>
      <c r="R15" s="22"/>
      <c r="S15" s="22" t="s">
        <v>0</v>
      </c>
      <c r="T15" s="22"/>
      <c r="U15" s="71">
        <f t="shared" si="0"/>
        <v>96</v>
      </c>
    </row>
    <row r="16" spans="1:22" ht="27" customHeight="1">
      <c r="A16" s="20">
        <v>46064</v>
      </c>
      <c r="B16" s="37" t="s">
        <v>62</v>
      </c>
      <c r="C16" s="13"/>
      <c r="D16" s="83">
        <v>1878</v>
      </c>
      <c r="E16" s="13"/>
      <c r="F16" s="63">
        <v>1878</v>
      </c>
      <c r="G16" s="14"/>
      <c r="H16" s="18" t="s">
        <v>17</v>
      </c>
      <c r="I16" s="16">
        <v>972</v>
      </c>
      <c r="J16" s="15" t="s">
        <v>35</v>
      </c>
      <c r="K16" s="61"/>
      <c r="L16" s="70"/>
      <c r="M16" s="60"/>
      <c r="N16" s="22"/>
      <c r="O16" s="22">
        <v>296.39999999999998</v>
      </c>
      <c r="P16" s="22"/>
      <c r="Q16" s="22"/>
      <c r="R16" s="22"/>
      <c r="S16" s="22"/>
      <c r="T16" s="22"/>
      <c r="U16" s="71">
        <f t="shared" si="0"/>
        <v>296.39999999999998</v>
      </c>
    </row>
    <row r="17" spans="1:41" ht="27" customHeight="1">
      <c r="A17" s="25"/>
      <c r="B17" s="38" t="s">
        <v>63</v>
      </c>
      <c r="C17" s="15"/>
      <c r="D17" s="88" t="s">
        <v>86</v>
      </c>
      <c r="E17" s="26"/>
      <c r="F17" s="62">
        <v>0</v>
      </c>
      <c r="G17" s="14">
        <v>45904</v>
      </c>
      <c r="H17" s="18" t="s">
        <v>36</v>
      </c>
      <c r="I17" s="16">
        <v>973</v>
      </c>
      <c r="J17" s="15" t="s">
        <v>37</v>
      </c>
      <c r="K17" s="61" t="s">
        <v>0</v>
      </c>
      <c r="L17" s="70"/>
      <c r="M17" s="60" t="s">
        <v>0</v>
      </c>
      <c r="N17" s="22"/>
      <c r="O17" s="22"/>
      <c r="P17" s="22"/>
      <c r="Q17" s="22">
        <v>491.67</v>
      </c>
      <c r="R17" s="22"/>
      <c r="S17" s="22"/>
      <c r="T17" s="22"/>
      <c r="U17" s="71">
        <f t="shared" si="0"/>
        <v>491.67</v>
      </c>
      <c r="AO17" t="s">
        <v>18</v>
      </c>
    </row>
    <row r="18" spans="1:41" ht="27" customHeight="1">
      <c r="A18" s="25"/>
      <c r="B18" s="38" t="s">
        <v>64</v>
      </c>
      <c r="C18" s="27"/>
      <c r="D18" s="82">
        <v>0</v>
      </c>
      <c r="E18" s="13"/>
      <c r="F18" s="62">
        <v>50</v>
      </c>
      <c r="G18" s="14">
        <v>45897</v>
      </c>
      <c r="H18" s="18" t="s">
        <v>19</v>
      </c>
      <c r="I18" s="16">
        <v>974</v>
      </c>
      <c r="J18" s="15" t="s">
        <v>20</v>
      </c>
      <c r="K18" s="61">
        <v>427.52</v>
      </c>
      <c r="L18" s="70">
        <f>40+7.2</f>
        <v>47.2</v>
      </c>
      <c r="M18" s="60"/>
      <c r="N18" s="22"/>
      <c r="O18" s="22" t="s">
        <v>0</v>
      </c>
      <c r="P18" s="22"/>
      <c r="Q18" s="22"/>
      <c r="R18" s="22"/>
      <c r="S18" s="22"/>
      <c r="T18" s="22"/>
      <c r="U18" s="71">
        <f t="shared" si="0"/>
        <v>474.71999999999997</v>
      </c>
    </row>
    <row r="19" spans="1:41" ht="27" customHeight="1">
      <c r="A19" s="25"/>
      <c r="B19" s="38" t="s">
        <v>65</v>
      </c>
      <c r="C19" s="27"/>
      <c r="D19" s="82">
        <v>0</v>
      </c>
      <c r="E19" s="13"/>
      <c r="F19" s="62">
        <v>488</v>
      </c>
      <c r="G19" s="14">
        <v>45868</v>
      </c>
      <c r="H19" s="18" t="s">
        <v>29</v>
      </c>
      <c r="I19" s="16">
        <v>975</v>
      </c>
      <c r="J19" s="15" t="s">
        <v>38</v>
      </c>
      <c r="K19" s="61" t="s">
        <v>0</v>
      </c>
      <c r="L19" s="70"/>
      <c r="M19" s="60"/>
      <c r="N19" s="22"/>
      <c r="O19" s="22">
        <v>180</v>
      </c>
      <c r="P19" s="22"/>
      <c r="Q19" s="22"/>
      <c r="R19" s="22"/>
      <c r="S19" s="22"/>
      <c r="T19" s="22"/>
      <c r="U19" s="71">
        <f t="shared" si="0"/>
        <v>180</v>
      </c>
    </row>
    <row r="20" spans="1:41" ht="27" customHeight="1">
      <c r="A20" s="25"/>
      <c r="B20" s="38" t="s">
        <v>80</v>
      </c>
      <c r="C20" s="13"/>
      <c r="D20" s="86">
        <v>22.5</v>
      </c>
      <c r="E20" s="13"/>
      <c r="F20" s="62">
        <v>22.5</v>
      </c>
      <c r="G20" s="14">
        <v>45869</v>
      </c>
      <c r="H20" s="18" t="s">
        <v>29</v>
      </c>
      <c r="I20" s="16">
        <v>976</v>
      </c>
      <c r="J20" s="15" t="s">
        <v>39</v>
      </c>
      <c r="K20" s="61"/>
      <c r="L20" s="70"/>
      <c r="M20" s="60"/>
      <c r="N20" s="22"/>
      <c r="O20" s="22">
        <v>210</v>
      </c>
      <c r="P20" s="22"/>
      <c r="Q20" s="22"/>
      <c r="R20" s="22"/>
      <c r="S20" s="22"/>
      <c r="T20" s="22"/>
      <c r="U20" s="71">
        <f t="shared" si="0"/>
        <v>210</v>
      </c>
    </row>
    <row r="21" spans="1:41" ht="27" customHeight="1">
      <c r="A21" s="25"/>
      <c r="B21" s="79" t="s">
        <v>81</v>
      </c>
      <c r="C21" s="43"/>
      <c r="D21" s="87">
        <v>50</v>
      </c>
      <c r="E21" s="43"/>
      <c r="F21" s="62">
        <v>50</v>
      </c>
      <c r="G21" s="14">
        <v>45866</v>
      </c>
      <c r="H21" s="18" t="s">
        <v>23</v>
      </c>
      <c r="I21" s="16">
        <v>977</v>
      </c>
      <c r="J21" s="15" t="s">
        <v>24</v>
      </c>
      <c r="K21" s="61"/>
      <c r="L21" s="70"/>
      <c r="M21" s="60"/>
      <c r="N21" s="22">
        <v>240</v>
      </c>
      <c r="O21" s="22"/>
      <c r="P21" s="22">
        <v>100</v>
      </c>
      <c r="Q21" s="22"/>
      <c r="R21" s="22" t="s">
        <v>0</v>
      </c>
      <c r="S21" s="22"/>
      <c r="T21" s="22"/>
      <c r="U21" s="71">
        <f t="shared" si="0"/>
        <v>340</v>
      </c>
      <c r="W21" t="s">
        <v>0</v>
      </c>
    </row>
    <row r="22" spans="1:41" ht="27" customHeight="1">
      <c r="A22" s="77"/>
      <c r="B22" s="18"/>
      <c r="C22" s="18"/>
      <c r="D22" s="18"/>
      <c r="E22" s="81"/>
      <c r="F22" s="78"/>
      <c r="G22" s="28">
        <v>45866</v>
      </c>
      <c r="H22" s="18" t="s">
        <v>40</v>
      </c>
      <c r="I22" s="16"/>
      <c r="J22" s="15" t="s">
        <v>41</v>
      </c>
      <c r="K22" s="61"/>
      <c r="L22" s="70"/>
      <c r="M22" s="60"/>
      <c r="N22" s="22"/>
      <c r="O22" s="22"/>
      <c r="P22" s="22"/>
      <c r="Q22" s="22"/>
      <c r="R22" s="22" t="s">
        <v>0</v>
      </c>
      <c r="S22" s="22">
        <v>12.5</v>
      </c>
      <c r="T22" s="22" t="s">
        <v>0</v>
      </c>
      <c r="U22" s="71">
        <f t="shared" si="0"/>
        <v>12.5</v>
      </c>
    </row>
    <row r="23" spans="1:41" ht="27" customHeight="1">
      <c r="A23" s="77"/>
      <c r="B23" s="81"/>
      <c r="C23" s="81"/>
      <c r="D23" s="46"/>
      <c r="E23" s="46"/>
      <c r="F23" s="78"/>
      <c r="G23" s="28">
        <v>45866</v>
      </c>
      <c r="H23" s="18" t="s">
        <v>21</v>
      </c>
      <c r="I23" s="16">
        <v>978</v>
      </c>
      <c r="J23" s="15" t="s">
        <v>44</v>
      </c>
      <c r="K23" s="61"/>
      <c r="L23" s="70"/>
      <c r="M23" s="60"/>
      <c r="N23" s="22">
        <v>56.3</v>
      </c>
      <c r="O23" s="22"/>
      <c r="P23" s="22"/>
      <c r="Q23" s="22"/>
      <c r="R23" s="22"/>
      <c r="S23" s="22"/>
      <c r="T23" s="22"/>
      <c r="U23" s="71">
        <f t="shared" si="0"/>
        <v>56.3</v>
      </c>
    </row>
    <row r="24" spans="1:41" ht="27" customHeight="1">
      <c r="A24" s="29"/>
      <c r="B24" s="80"/>
      <c r="C24" s="75"/>
      <c r="D24" s="75"/>
      <c r="E24" s="75"/>
      <c r="F24" s="13"/>
      <c r="G24" s="14">
        <v>45877</v>
      </c>
      <c r="H24" s="18" t="s">
        <v>42</v>
      </c>
      <c r="I24" s="16">
        <v>979</v>
      </c>
      <c r="J24" s="15" t="s">
        <v>43</v>
      </c>
      <c r="K24" s="61"/>
      <c r="L24" s="70"/>
      <c r="M24" s="60"/>
      <c r="N24" s="22"/>
      <c r="O24" s="22"/>
      <c r="P24" s="22"/>
      <c r="Q24" s="22">
        <v>154.74</v>
      </c>
      <c r="R24" s="22"/>
      <c r="S24" s="22"/>
      <c r="T24" s="22"/>
      <c r="U24" s="71">
        <f t="shared" si="0"/>
        <v>154.74</v>
      </c>
    </row>
    <row r="25" spans="1:41" ht="27" customHeight="1">
      <c r="A25" s="25"/>
      <c r="B25" s="21"/>
      <c r="C25" s="15"/>
      <c r="D25" s="13"/>
      <c r="E25" s="13"/>
      <c r="F25" s="13"/>
      <c r="G25" s="14">
        <v>45820</v>
      </c>
      <c r="H25" s="18" t="s">
        <v>19</v>
      </c>
      <c r="I25" s="16">
        <v>980</v>
      </c>
      <c r="J25" s="15" t="s">
        <v>20</v>
      </c>
      <c r="K25" s="61">
        <v>427.52</v>
      </c>
      <c r="L25" s="70">
        <f>40+36</f>
        <v>76</v>
      </c>
      <c r="M25" s="60"/>
      <c r="N25" s="22"/>
      <c r="O25" s="22"/>
      <c r="P25" s="22"/>
      <c r="Q25" s="22"/>
      <c r="R25" s="22"/>
      <c r="S25" s="22"/>
      <c r="T25" s="22" t="s">
        <v>0</v>
      </c>
      <c r="U25" s="71">
        <f t="shared" si="0"/>
        <v>503.52</v>
      </c>
    </row>
    <row r="26" spans="1:41" ht="27" customHeight="1">
      <c r="A26" s="25"/>
      <c r="B26" s="21"/>
      <c r="C26" s="15"/>
      <c r="D26" s="13"/>
      <c r="E26" s="13"/>
      <c r="F26" s="13"/>
      <c r="G26" s="14">
        <v>46000</v>
      </c>
      <c r="H26" s="18" t="s">
        <v>33</v>
      </c>
      <c r="I26" s="27">
        <v>981</v>
      </c>
      <c r="J26" s="15" t="s">
        <v>45</v>
      </c>
      <c r="K26" s="61"/>
      <c r="L26" s="70"/>
      <c r="M26" s="60" t="s">
        <v>0</v>
      </c>
      <c r="N26" s="22"/>
      <c r="O26" s="22"/>
      <c r="P26" s="22"/>
      <c r="Q26" s="22"/>
      <c r="R26" s="30"/>
      <c r="S26" s="22"/>
      <c r="T26" s="22"/>
      <c r="U26" s="71">
        <f t="shared" si="0"/>
        <v>0</v>
      </c>
    </row>
    <row r="27" spans="1:41" ht="27" customHeight="1">
      <c r="A27" s="25"/>
      <c r="B27" s="21"/>
      <c r="C27" s="15"/>
      <c r="D27" s="13"/>
      <c r="E27" s="13"/>
      <c r="F27" s="13"/>
      <c r="G27" s="14">
        <v>45903</v>
      </c>
      <c r="H27" s="18" t="s">
        <v>46</v>
      </c>
      <c r="I27" s="16">
        <v>982</v>
      </c>
      <c r="J27" s="15" t="s">
        <v>47</v>
      </c>
      <c r="K27" s="61"/>
      <c r="L27" s="70"/>
      <c r="M27" s="60"/>
      <c r="N27" s="22"/>
      <c r="O27" s="22"/>
      <c r="P27" s="22"/>
      <c r="Q27" s="22">
        <v>52</v>
      </c>
      <c r="R27" s="22"/>
      <c r="S27" s="22"/>
      <c r="T27" s="22"/>
      <c r="U27" s="71">
        <f t="shared" si="0"/>
        <v>52</v>
      </c>
    </row>
    <row r="28" spans="1:41" ht="27" customHeight="1">
      <c r="A28" s="25"/>
      <c r="B28" s="21"/>
      <c r="C28" s="15"/>
      <c r="D28" s="13"/>
      <c r="E28" s="13"/>
      <c r="F28" s="13"/>
      <c r="G28" s="14">
        <v>45924</v>
      </c>
      <c r="H28" s="18" t="s">
        <v>42</v>
      </c>
      <c r="I28" s="16">
        <v>983</v>
      </c>
      <c r="J28" s="15" t="s">
        <v>43</v>
      </c>
      <c r="K28" s="61"/>
      <c r="L28" s="70"/>
      <c r="M28" s="60"/>
      <c r="N28" s="22"/>
      <c r="O28" s="22"/>
      <c r="P28" s="22"/>
      <c r="Q28" s="22">
        <v>72</v>
      </c>
      <c r="R28" s="22"/>
      <c r="S28" s="22"/>
      <c r="T28" s="22"/>
      <c r="U28" s="71">
        <f t="shared" si="0"/>
        <v>72</v>
      </c>
    </row>
    <row r="29" spans="1:41" ht="27" customHeight="1">
      <c r="A29" s="25"/>
      <c r="B29" s="27"/>
      <c r="C29" s="15"/>
      <c r="D29" s="15"/>
      <c r="E29" s="23"/>
      <c r="F29" s="23"/>
      <c r="G29" s="14"/>
      <c r="H29" s="18" t="s">
        <v>19</v>
      </c>
      <c r="I29" s="16">
        <v>984</v>
      </c>
      <c r="J29" s="15" t="s">
        <v>20</v>
      </c>
      <c r="K29" s="61">
        <f>213.76</f>
        <v>213.76</v>
      </c>
      <c r="L29" s="70">
        <f>20+14.4+14.99</f>
        <v>49.39</v>
      </c>
      <c r="M29" s="60"/>
      <c r="N29" s="22"/>
      <c r="O29" s="22"/>
      <c r="P29" s="22"/>
      <c r="Q29" s="22"/>
      <c r="R29" s="22" t="s">
        <v>0</v>
      </c>
      <c r="S29" s="22"/>
      <c r="T29" s="22"/>
      <c r="U29" s="71">
        <f t="shared" si="0"/>
        <v>263.14999999999998</v>
      </c>
    </row>
    <row r="30" spans="1:41" ht="27" customHeight="1">
      <c r="A30" s="25"/>
      <c r="B30" s="21"/>
      <c r="C30" s="13"/>
      <c r="D30" s="13"/>
      <c r="E30" s="13"/>
      <c r="F30" s="13"/>
      <c r="G30" s="14">
        <v>45939</v>
      </c>
      <c r="H30" s="18" t="s">
        <v>42</v>
      </c>
      <c r="I30" s="16">
        <v>985</v>
      </c>
      <c r="J30" s="15" t="s">
        <v>48</v>
      </c>
      <c r="K30" s="61"/>
      <c r="L30" s="70"/>
      <c r="M30" s="60"/>
      <c r="N30" s="22"/>
      <c r="O30" s="22"/>
      <c r="P30" s="22"/>
      <c r="Q30" s="22">
        <v>270</v>
      </c>
      <c r="R30" s="22"/>
      <c r="S30" s="22" t="s">
        <v>0</v>
      </c>
      <c r="T30" s="61" t="s">
        <v>0</v>
      </c>
      <c r="U30" s="71">
        <f t="shared" si="0"/>
        <v>270</v>
      </c>
    </row>
    <row r="31" spans="1:41" ht="27" customHeight="1">
      <c r="A31" s="25"/>
      <c r="B31" s="27"/>
      <c r="C31" s="27"/>
      <c r="D31" s="23"/>
      <c r="E31" s="15" t="s">
        <v>0</v>
      </c>
      <c r="F31" s="23"/>
      <c r="G31" s="14">
        <v>45931</v>
      </c>
      <c r="H31" s="15"/>
      <c r="I31" s="16">
        <v>986</v>
      </c>
      <c r="J31" s="15" t="s">
        <v>45</v>
      </c>
      <c r="K31" s="61"/>
      <c r="L31" s="70"/>
      <c r="M31" s="60"/>
      <c r="N31" s="22"/>
      <c r="O31" s="22"/>
      <c r="P31" s="22"/>
      <c r="Q31" s="22"/>
      <c r="R31" s="22"/>
      <c r="S31" s="22"/>
      <c r="T31" s="22" t="s">
        <v>0</v>
      </c>
      <c r="U31" s="71">
        <f t="shared" si="0"/>
        <v>0</v>
      </c>
    </row>
    <row r="32" spans="1:41" ht="27" customHeight="1">
      <c r="A32" s="25"/>
      <c r="B32" s="27"/>
      <c r="C32" s="15"/>
      <c r="D32" s="23"/>
      <c r="E32" s="15"/>
      <c r="F32" s="23" t="s">
        <v>0</v>
      </c>
      <c r="G32" s="14">
        <v>45953</v>
      </c>
      <c r="H32" s="18" t="s">
        <v>51</v>
      </c>
      <c r="I32" s="19">
        <v>987</v>
      </c>
      <c r="J32" s="18" t="s">
        <v>52</v>
      </c>
      <c r="K32" s="66"/>
      <c r="L32" s="18"/>
      <c r="M32" s="60"/>
      <c r="N32" s="22"/>
      <c r="O32" s="22"/>
      <c r="P32" s="22">
        <v>40</v>
      </c>
      <c r="Q32" s="22"/>
      <c r="R32" s="22"/>
      <c r="S32" s="22"/>
      <c r="T32" s="22"/>
      <c r="U32" s="71">
        <f t="shared" si="0"/>
        <v>40</v>
      </c>
    </row>
    <row r="33" spans="1:21" ht="27" customHeight="1">
      <c r="A33" s="25"/>
      <c r="B33" s="21"/>
      <c r="C33" s="13"/>
      <c r="D33" s="13"/>
      <c r="E33" s="13"/>
      <c r="F33" s="13"/>
      <c r="G33" s="14"/>
      <c r="H33" s="18" t="s">
        <v>51</v>
      </c>
      <c r="I33" s="19">
        <v>988</v>
      </c>
      <c r="J33" s="18" t="s">
        <v>53</v>
      </c>
      <c r="K33" s="66"/>
      <c r="L33" s="18"/>
      <c r="M33" s="60">
        <v>1500</v>
      </c>
      <c r="N33" s="22" t="s">
        <v>0</v>
      </c>
      <c r="O33" s="22"/>
      <c r="P33" s="22"/>
      <c r="Q33" s="22"/>
      <c r="R33" s="22"/>
      <c r="S33" s="22"/>
      <c r="T33" s="22"/>
      <c r="U33" s="71">
        <f t="shared" si="0"/>
        <v>1500</v>
      </c>
    </row>
    <row r="34" spans="1:21" ht="27" customHeight="1">
      <c r="A34" s="25"/>
      <c r="B34" s="21"/>
      <c r="C34" s="13"/>
      <c r="D34" s="13"/>
      <c r="E34" s="13"/>
      <c r="F34" s="13"/>
      <c r="G34" s="14"/>
      <c r="H34" s="18" t="s">
        <v>54</v>
      </c>
      <c r="I34" s="19">
        <v>989</v>
      </c>
      <c r="J34" s="18" t="s">
        <v>55</v>
      </c>
      <c r="K34" s="66"/>
      <c r="L34" s="18"/>
      <c r="M34" s="60"/>
      <c r="N34" s="22" t="s">
        <v>0</v>
      </c>
      <c r="O34" s="22">
        <v>62.5</v>
      </c>
      <c r="P34" s="22"/>
      <c r="Q34" s="22"/>
      <c r="R34" s="22"/>
      <c r="S34" s="22"/>
      <c r="T34" s="22"/>
      <c r="U34" s="71">
        <f t="shared" si="0"/>
        <v>62.5</v>
      </c>
    </row>
    <row r="35" spans="1:21" ht="27" customHeight="1">
      <c r="A35" s="31"/>
      <c r="B35" s="18"/>
      <c r="C35" s="18"/>
      <c r="D35" s="18"/>
      <c r="E35" s="18"/>
      <c r="F35" s="18"/>
      <c r="G35" s="19"/>
      <c r="H35" s="18" t="s">
        <v>23</v>
      </c>
      <c r="I35" s="19">
        <v>990</v>
      </c>
      <c r="J35" s="18" t="s">
        <v>24</v>
      </c>
      <c r="K35" s="66"/>
      <c r="L35" s="18"/>
      <c r="M35" s="60"/>
      <c r="N35" s="22">
        <v>320</v>
      </c>
      <c r="O35" s="22"/>
      <c r="P35" s="22">
        <v>175</v>
      </c>
      <c r="Q35" s="22"/>
      <c r="R35" s="22" t="s">
        <v>0</v>
      </c>
      <c r="S35" s="22"/>
      <c r="T35" s="22" t="s">
        <v>0</v>
      </c>
      <c r="U35" s="71">
        <f t="shared" si="0"/>
        <v>495</v>
      </c>
    </row>
    <row r="36" spans="1:21" ht="27" customHeight="1">
      <c r="A36" s="31"/>
      <c r="B36" s="18"/>
      <c r="C36" s="18"/>
      <c r="D36" s="18"/>
      <c r="E36" s="18"/>
      <c r="F36" s="18"/>
      <c r="G36" s="41">
        <v>45972</v>
      </c>
      <c r="H36" s="18"/>
      <c r="I36" s="19">
        <v>991</v>
      </c>
      <c r="J36" s="18" t="s">
        <v>45</v>
      </c>
      <c r="K36" s="61"/>
      <c r="L36" s="70"/>
      <c r="M36" s="60"/>
      <c r="N36" s="22"/>
      <c r="O36" s="22"/>
      <c r="P36" s="22"/>
      <c r="Q36" s="22"/>
      <c r="R36" s="22" t="s">
        <v>0</v>
      </c>
      <c r="S36" s="22"/>
      <c r="T36" s="22" t="s">
        <v>0</v>
      </c>
      <c r="U36" s="71">
        <f t="shared" si="0"/>
        <v>0</v>
      </c>
    </row>
    <row r="37" spans="1:21" ht="27" customHeight="1">
      <c r="A37" s="18"/>
      <c r="B37" s="18"/>
      <c r="C37" s="18"/>
      <c r="D37" s="18"/>
      <c r="E37" s="18"/>
      <c r="F37" s="18"/>
      <c r="G37" s="19"/>
      <c r="H37" s="18" t="s">
        <v>58</v>
      </c>
      <c r="I37" s="19">
        <v>992</v>
      </c>
      <c r="J37" s="18" t="s">
        <v>59</v>
      </c>
      <c r="K37" s="61"/>
      <c r="L37" s="70"/>
      <c r="M37" s="60"/>
      <c r="N37" s="22" t="s">
        <v>0</v>
      </c>
      <c r="O37" s="22"/>
      <c r="P37" s="22">
        <v>194.02</v>
      </c>
      <c r="Q37" s="22"/>
      <c r="R37" s="22"/>
      <c r="S37" s="22"/>
      <c r="T37" s="22"/>
      <c r="U37" s="71">
        <f t="shared" si="0"/>
        <v>194.02</v>
      </c>
    </row>
    <row r="38" spans="1:21" ht="27" customHeight="1">
      <c r="A38" s="18"/>
      <c r="B38" s="18"/>
      <c r="C38" s="18"/>
      <c r="D38" s="18"/>
      <c r="E38" s="18"/>
      <c r="F38" s="18"/>
      <c r="G38" s="19"/>
      <c r="H38" s="34" t="s">
        <v>19</v>
      </c>
      <c r="I38" s="35">
        <v>993</v>
      </c>
      <c r="J38" s="15" t="s">
        <v>20</v>
      </c>
      <c r="K38" s="61">
        <v>213.76</v>
      </c>
      <c r="L38" s="70">
        <f>20+14.4</f>
        <v>34.4</v>
      </c>
      <c r="M38" s="60"/>
      <c r="N38" s="22"/>
      <c r="O38" s="22"/>
      <c r="P38" s="22"/>
      <c r="Q38" s="22"/>
      <c r="R38" s="22"/>
      <c r="S38" s="22"/>
      <c r="T38" s="22"/>
      <c r="U38" s="71">
        <f t="shared" si="0"/>
        <v>248.16</v>
      </c>
    </row>
    <row r="39" spans="1:21" ht="27" customHeight="1">
      <c r="A39" s="25"/>
      <c r="B39" s="21"/>
      <c r="C39" s="13"/>
      <c r="D39" s="13"/>
      <c r="E39" s="13"/>
      <c r="F39" s="13"/>
      <c r="G39" s="32"/>
      <c r="H39" s="34" t="s">
        <v>19</v>
      </c>
      <c r="I39" s="47">
        <v>994</v>
      </c>
      <c r="J39" s="49" t="s">
        <v>20</v>
      </c>
      <c r="K39" s="68">
        <v>213.76</v>
      </c>
      <c r="L39" s="70">
        <f>20+14.4</f>
        <v>34.4</v>
      </c>
      <c r="M39" s="60"/>
      <c r="N39" s="22"/>
      <c r="O39" s="22"/>
      <c r="P39" s="22"/>
      <c r="Q39" s="22"/>
      <c r="R39" s="22"/>
      <c r="S39" s="22"/>
      <c r="T39" s="22"/>
      <c r="U39" s="71">
        <f t="shared" si="0"/>
        <v>248.16</v>
      </c>
    </row>
    <row r="40" spans="1:21" ht="27" customHeight="1">
      <c r="A40" s="33"/>
      <c r="B40" s="21"/>
      <c r="C40" s="13"/>
      <c r="D40" s="13"/>
      <c r="E40" s="13"/>
      <c r="F40" s="43"/>
      <c r="G40" s="32">
        <v>45986</v>
      </c>
      <c r="H40" s="59" t="s">
        <v>46</v>
      </c>
      <c r="I40" s="19">
        <v>997</v>
      </c>
      <c r="J40" s="18" t="s">
        <v>47</v>
      </c>
      <c r="K40" s="18"/>
      <c r="L40" s="70"/>
      <c r="M40" s="60"/>
      <c r="N40" s="22"/>
      <c r="O40" s="22"/>
      <c r="P40" s="22"/>
      <c r="Q40" s="69">
        <v>52</v>
      </c>
      <c r="R40" s="22"/>
      <c r="S40" s="22"/>
      <c r="T40" s="22"/>
      <c r="U40" s="71">
        <f>SUM(L40:T40)</f>
        <v>52</v>
      </c>
    </row>
    <row r="41" spans="1:21" ht="27" customHeight="1">
      <c r="A41" s="33"/>
      <c r="B41" s="21"/>
      <c r="C41" s="13"/>
      <c r="D41" s="13"/>
      <c r="E41" s="45"/>
      <c r="F41" s="46"/>
      <c r="G41" s="42">
        <v>45986</v>
      </c>
      <c r="H41" s="59" t="s">
        <v>72</v>
      </c>
      <c r="I41" s="19">
        <v>996</v>
      </c>
      <c r="J41" s="18" t="s">
        <v>74</v>
      </c>
      <c r="K41" s="18"/>
      <c r="L41" s="70"/>
      <c r="M41" s="60"/>
      <c r="N41" s="22"/>
      <c r="O41" s="22"/>
      <c r="P41" s="22"/>
      <c r="Q41" s="69">
        <v>84</v>
      </c>
      <c r="R41" s="22"/>
      <c r="S41" s="22"/>
      <c r="T41" s="22"/>
      <c r="U41" s="71">
        <f>SUM(L41:T41)</f>
        <v>84</v>
      </c>
    </row>
    <row r="42" spans="1:21" ht="27" customHeight="1">
      <c r="A42" s="33"/>
      <c r="B42" s="21"/>
      <c r="C42" s="13"/>
      <c r="D42" s="13"/>
      <c r="E42" s="45"/>
      <c r="F42" s="46"/>
      <c r="G42" s="42">
        <v>46006</v>
      </c>
      <c r="H42" s="59" t="s">
        <v>31</v>
      </c>
      <c r="I42" s="19">
        <v>998</v>
      </c>
      <c r="J42" s="18" t="s">
        <v>32</v>
      </c>
      <c r="K42" s="18"/>
      <c r="L42" s="70"/>
      <c r="M42" s="60"/>
      <c r="N42" s="22"/>
      <c r="O42" s="22"/>
      <c r="P42" s="22"/>
      <c r="Q42" s="69">
        <v>184.98</v>
      </c>
      <c r="R42" s="22"/>
      <c r="S42" s="22"/>
      <c r="T42" s="22"/>
      <c r="U42" s="71">
        <f>SUM(L42:T42)</f>
        <v>184.98</v>
      </c>
    </row>
    <row r="43" spans="1:21" ht="27" customHeight="1">
      <c r="A43" s="33"/>
      <c r="B43" s="21"/>
      <c r="C43" s="13"/>
      <c r="D43" s="13"/>
      <c r="E43" s="45"/>
      <c r="F43" s="46"/>
      <c r="G43" s="48">
        <v>46097</v>
      </c>
      <c r="H43" s="122" t="s">
        <v>73</v>
      </c>
      <c r="I43" s="123">
        <v>999</v>
      </c>
      <c r="J43" s="124" t="s">
        <v>75</v>
      </c>
      <c r="K43" s="125">
        <v>271.2</v>
      </c>
      <c r="L43" s="89"/>
      <c r="M43" s="90"/>
      <c r="N43" s="91"/>
      <c r="O43" s="91"/>
      <c r="P43" s="91"/>
      <c r="Q43" s="91"/>
      <c r="R43" s="91"/>
      <c r="S43" s="91"/>
      <c r="T43" s="91"/>
      <c r="U43" s="92">
        <f t="shared" si="0"/>
        <v>271.2</v>
      </c>
    </row>
    <row r="44" spans="1:21" ht="27" customHeight="1">
      <c r="A44" s="33"/>
      <c r="B44" s="21"/>
      <c r="C44" s="13"/>
      <c r="D44" s="13"/>
      <c r="E44" s="45"/>
      <c r="F44" s="46"/>
      <c r="G44" s="48">
        <v>46097</v>
      </c>
      <c r="H44" s="59" t="s">
        <v>71</v>
      </c>
      <c r="I44" s="19">
        <v>1000</v>
      </c>
      <c r="J44" s="18" t="s">
        <v>20</v>
      </c>
      <c r="K44" s="70">
        <v>800</v>
      </c>
      <c r="L44" s="70">
        <v>130.18</v>
      </c>
      <c r="M44" s="70"/>
      <c r="N44" s="70"/>
      <c r="O44" s="70"/>
      <c r="P44" s="70"/>
      <c r="Q44" s="70"/>
      <c r="R44" s="70"/>
      <c r="S44" s="70"/>
      <c r="T44" s="70"/>
      <c r="U44" s="71">
        <f t="shared" si="0"/>
        <v>930.18000000000006</v>
      </c>
    </row>
    <row r="45" spans="1:21" ht="27" customHeight="1">
      <c r="A45" s="33"/>
      <c r="B45" s="21"/>
      <c r="C45" s="13"/>
      <c r="D45" s="13"/>
      <c r="E45" s="45"/>
      <c r="F45" s="46"/>
      <c r="G45" s="48">
        <v>46097</v>
      </c>
    </row>
    <row r="46" spans="1:21" ht="27" customHeight="1">
      <c r="A46" s="33"/>
      <c r="B46" s="21"/>
      <c r="C46" s="13"/>
      <c r="D46" s="13"/>
      <c r="E46" s="45"/>
      <c r="F46" s="46"/>
      <c r="G46" s="48">
        <v>46097</v>
      </c>
    </row>
    <row r="47" spans="1:21" ht="24" customHeight="1">
      <c r="A47" s="94"/>
      <c r="B47" s="95"/>
      <c r="C47" s="43"/>
      <c r="D47" s="43"/>
      <c r="E47" s="96"/>
      <c r="F47" s="97"/>
      <c r="G47" s="107">
        <v>46097</v>
      </c>
    </row>
    <row r="48" spans="1:21" ht="48">
      <c r="A48" s="115" t="s">
        <v>77</v>
      </c>
      <c r="B48" s="116" t="s">
        <v>85</v>
      </c>
      <c r="C48" s="116" t="s">
        <v>66</v>
      </c>
      <c r="D48" s="116" t="s">
        <v>67</v>
      </c>
      <c r="E48" s="116" t="s">
        <v>68</v>
      </c>
      <c r="F48" s="116" t="s">
        <v>84</v>
      </c>
      <c r="G48" s="110" t="s">
        <v>79</v>
      </c>
      <c r="J48" s="108"/>
      <c r="K48" s="109" t="s">
        <v>7</v>
      </c>
      <c r="L48" s="109" t="s">
        <v>78</v>
      </c>
      <c r="M48" s="109" t="s">
        <v>8</v>
      </c>
      <c r="N48" s="109" t="s">
        <v>9</v>
      </c>
      <c r="O48" s="109" t="s">
        <v>87</v>
      </c>
      <c r="P48" s="110" t="s">
        <v>11</v>
      </c>
      <c r="Q48" s="109" t="s">
        <v>12</v>
      </c>
      <c r="R48" s="111" t="s">
        <v>13</v>
      </c>
      <c r="S48" s="110" t="s">
        <v>14</v>
      </c>
      <c r="T48" s="112" t="s">
        <v>15</v>
      </c>
      <c r="U48" s="110" t="s">
        <v>16</v>
      </c>
    </row>
    <row r="49" spans="1:21" ht="25.15" customHeight="1">
      <c r="A49" s="117">
        <f>U49</f>
        <v>12431.29</v>
      </c>
      <c r="B49" s="117">
        <f>D49+C49</f>
        <v>12215.5</v>
      </c>
      <c r="C49" s="118">
        <f>SUM(C3:C41)</f>
        <v>9744</v>
      </c>
      <c r="D49" s="119">
        <f>SUM(D10:D21)</f>
        <v>2471.5</v>
      </c>
      <c r="E49" s="120">
        <f>F49-C49-D49</f>
        <v>538</v>
      </c>
      <c r="F49" s="121">
        <f>SUM(F8:F21)</f>
        <v>12753.5</v>
      </c>
      <c r="G49" s="93">
        <f>D3+F3</f>
        <v>11396.24</v>
      </c>
      <c r="J49" s="113" t="s">
        <v>16</v>
      </c>
      <c r="K49" s="114">
        <f t="shared" ref="K49:U49" si="1">SUM(K4:K44)</f>
        <v>3221.12</v>
      </c>
      <c r="L49" s="114">
        <f t="shared" si="1"/>
        <v>442.72999999999996</v>
      </c>
      <c r="M49" s="114">
        <f t="shared" si="1"/>
        <v>1500</v>
      </c>
      <c r="N49" s="114">
        <f t="shared" si="1"/>
        <v>1696.97</v>
      </c>
      <c r="O49" s="114">
        <f t="shared" si="1"/>
        <v>748.9</v>
      </c>
      <c r="P49" s="114">
        <f t="shared" si="1"/>
        <v>755.02</v>
      </c>
      <c r="Q49" s="114">
        <f t="shared" si="1"/>
        <v>1556.66</v>
      </c>
      <c r="R49" s="114">
        <f t="shared" si="1"/>
        <v>0</v>
      </c>
      <c r="S49" s="114">
        <f t="shared" si="1"/>
        <v>12.5</v>
      </c>
      <c r="T49" s="114">
        <f t="shared" si="1"/>
        <v>0</v>
      </c>
      <c r="U49" s="114">
        <f t="shared" si="1"/>
        <v>12431.29</v>
      </c>
    </row>
    <row r="50" spans="1:21">
      <c r="I50" s="12" t="s">
        <v>0</v>
      </c>
    </row>
    <row r="52" spans="1:21">
      <c r="L52" s="44"/>
    </row>
    <row r="53" spans="1:21">
      <c r="F53" s="44"/>
      <c r="R53" s="44"/>
    </row>
    <row r="54" spans="1:21">
      <c r="K54" s="131"/>
    </row>
    <row r="55" spans="1:21">
      <c r="K55" s="131"/>
    </row>
    <row r="57" spans="1:21">
      <c r="H57" s="44"/>
    </row>
  </sheetData>
  <printOptions horizontalCentered="1" verticalCentered="1"/>
  <pageMargins left="0" right="0" top="0.14583333333333301" bottom="0" header="0.511811023622047" footer="0.511811023622047"/>
  <pageSetup paperSize="9" scale="4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8290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Payments</vt:lpstr>
      <vt:lpstr>Payments!Print_Area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Stibbons</dc:creator>
  <dc:description/>
  <cp:lastModifiedBy>Salthouse Clerk</cp:lastModifiedBy>
  <cp:revision>172</cp:revision>
  <cp:lastPrinted>2026-04-20T15:48:58Z</cp:lastPrinted>
  <dcterms:created xsi:type="dcterms:W3CDTF">2008-09-12T11:44:08Z</dcterms:created>
  <dcterms:modified xsi:type="dcterms:W3CDTF">2026-05-06T21:08:36Z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:print-date">
    <vt:lpwstr>2012-07-11T10:45:20Z</vt:lpwstr>
  </property>
</Properties>
</file>